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a\Documents\web_ok1ufc\webinar\END_FED_HW_ARRL\"/>
    </mc:Choice>
  </mc:AlternateContent>
  <xr:revisionPtr revIDLastSave="0" documentId="13_ncr:1_{C8ED4099-97B0-46F7-971C-66BF29D3050A}" xr6:coauthVersionLast="47" xr6:coauthVersionMax="47" xr10:uidLastSave="{00000000-0000-0000-0000-000000000000}"/>
  <bookViews>
    <workbookView xWindow="-108" yWindow="-108" windowWidth="23256" windowHeight="12720" xr2:uid="{63948300-1F0C-49CC-8055-1C69963B6428}"/>
  </bookViews>
  <sheets>
    <sheet name="Series" sheetId="3" r:id="rId1"/>
    <sheet name="Parallel" sheetId="1" r:id="rId2"/>
    <sheet name="Dipole_H_Z" sheetId="4" r:id="rId3"/>
    <sheet name="Attenuation" sheetId="5" r:id="rId4"/>
    <sheet name="RDF" sheetId="6" r:id="rId5"/>
    <sheet name="VF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7" l="1"/>
  <c r="D11" i="7" s="1"/>
  <c r="E5" i="7"/>
  <c r="D6" i="7" s="1"/>
  <c r="E8" i="6"/>
  <c r="E9" i="5"/>
  <c r="E10" i="5" s="1"/>
  <c r="E12" i="5" s="1"/>
  <c r="G5" i="3"/>
  <c r="D7" i="3" s="1"/>
  <c r="G4" i="3"/>
  <c r="G5" i="1"/>
  <c r="G4" i="1"/>
  <c r="J4" i="1" l="1"/>
  <c r="J5" i="1" s="1"/>
  <c r="D7" i="1" s="1"/>
</calcChain>
</file>

<file path=xl/sharedStrings.xml><?xml version="1.0" encoding="utf-8"?>
<sst xmlns="http://schemas.openxmlformats.org/spreadsheetml/2006/main" count="51" uniqueCount="45">
  <si>
    <t>1/Ra</t>
  </si>
  <si>
    <t>1/Rz</t>
  </si>
  <si>
    <t>1/ETA</t>
  </si>
  <si>
    <t>ETA</t>
  </si>
  <si>
    <t>Ra (kOhm)</t>
  </si>
  <si>
    <t>Rz (kOhm)</t>
  </si>
  <si>
    <t>ETA (%)</t>
  </si>
  <si>
    <t>Výpočet účinnosti Rv a Rz v sérii</t>
  </si>
  <si>
    <t>Rz (Ohm)</t>
  </si>
  <si>
    <t>Rv + Rz</t>
  </si>
  <si>
    <t>Rv (Ohm)</t>
  </si>
  <si>
    <t>H (m)</t>
  </si>
  <si>
    <t>R</t>
  </si>
  <si>
    <t>jX</t>
  </si>
  <si>
    <t>P2</t>
  </si>
  <si>
    <t>P1</t>
  </si>
  <si>
    <t>výkon na výstupu vedení</t>
  </si>
  <si>
    <t xml:space="preserve">výkon na vstupu vedení </t>
  </si>
  <si>
    <t>P2/P1</t>
  </si>
  <si>
    <t>poměr výkonů</t>
  </si>
  <si>
    <t>log (P2/P1)</t>
  </si>
  <si>
    <t>dekadický logaritmus poměru výkonů</t>
  </si>
  <si>
    <t>A (dB)</t>
  </si>
  <si>
    <t>Výpočet útlumu v dB z poměru výkonů</t>
  </si>
  <si>
    <t>pokud je P2 &lt; P1, je poměr  výkonů &lt; 1, logaritmus vyjde se záporným znaménkem, toto reprezentuje útlum</t>
  </si>
  <si>
    <t>pokud je P2 &gt; P1, je poměr  výkonů &gt; 1, logaritmus vyjde s kladným znaménkem, toto reprezentuje zisk</t>
  </si>
  <si>
    <t>Útlum (Attenuation) nebo zisk v dB</t>
  </si>
  <si>
    <t>(dB)</t>
  </si>
  <si>
    <t>maximální zisk vypočtený z far field elevation diagramu</t>
  </si>
  <si>
    <t>average Gain</t>
  </si>
  <si>
    <t xml:space="preserve">Gain </t>
  </si>
  <si>
    <t>průměrný zisk vypočtený po modelování 3D pattern</t>
  </si>
  <si>
    <t>RDF</t>
  </si>
  <si>
    <t>RDF (Relative Directivity Factor) uznávané kritérium</t>
  </si>
  <si>
    <t>vypočtené z předchozích hodnot</t>
  </si>
  <si>
    <t>Výpočet RDF z dat modelů EZNEC</t>
  </si>
  <si>
    <t>Výpočet účinnosti transformace END FED HW antény</t>
  </si>
  <si>
    <t>účinnost antény.</t>
  </si>
  <si>
    <t>Poznámka: Tato účinnost nezahrnuje vlastní</t>
  </si>
  <si>
    <r>
      <t>dielektrická konstanta eps</t>
    </r>
    <r>
      <rPr>
        <vertAlign val="subscript"/>
        <sz val="14"/>
        <color theme="1"/>
        <rFont val="Aptos Narrow"/>
        <family val="2"/>
        <scheme val="minor"/>
      </rPr>
      <t>r</t>
    </r>
  </si>
  <si>
    <t>VF, součinitel zkrácení</t>
  </si>
  <si>
    <t>do žlutých se zadává, v zelených je výsledek</t>
  </si>
  <si>
    <t>nebo</t>
  </si>
  <si>
    <t>dielektrická konstanta</t>
  </si>
  <si>
    <t>Velocity Factor (VF, zkracovací součinitel)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</si>
</sst>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"/>
  </numFmts>
  <fonts count="1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sz val="11"/>
      <color theme="0" tint="-0.14999847407452621"/>
      <name val="Aptos Narrow"/>
      <family val="2"/>
      <charset val="238"/>
      <scheme val="minor"/>
    </font>
    <font>
      <b/>
      <sz val="20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9" tint="0.39997558519241921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vertAlign val="subscript"/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6" fillId="0" borderId="0" xfId="0" applyNumberFormat="1" applyFont="1"/>
    <xf numFmtId="165" fontId="4" fillId="6" borderId="1" xfId="0" applyNumberFormat="1" applyFont="1" applyFill="1" applyBorder="1"/>
    <xf numFmtId="49" fontId="1" fillId="0" borderId="0" xfId="0" applyNumberFormat="1" applyFont="1" applyAlignment="1">
      <alignment vertic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0" xfId="0" applyFont="1"/>
    <xf numFmtId="2" fontId="8" fillId="2" borderId="1" xfId="0" applyNumberFormat="1" applyFont="1" applyFill="1" applyBorder="1" applyAlignment="1">
      <alignment horizontal="center"/>
    </xf>
    <xf numFmtId="166" fontId="7" fillId="7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ill="1"/>
    <xf numFmtId="0" fontId="12" fillId="0" borderId="0" xfId="0" applyFont="1"/>
    <xf numFmtId="0" fontId="14" fillId="0" borderId="0" xfId="0" applyFont="1"/>
    <xf numFmtId="0" fontId="12" fillId="0" borderId="1" xfId="0" applyFont="1" applyBorder="1"/>
    <xf numFmtId="2" fontId="15" fillId="2" borderId="1" xfId="0" applyNumberFormat="1" applyFont="1" applyFill="1" applyBorder="1" applyAlignment="1">
      <alignment horizontal="center"/>
    </xf>
    <xf numFmtId="2" fontId="15" fillId="9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25371828521441E-2"/>
          <c:y val="6.709499854184893E-2"/>
          <c:w val="0.87130796150481193"/>
          <c:h val="0.89814814814814814"/>
        </c:manualLayout>
      </c:layout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Dipole_H_Z!$B$4:$B$16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80</c:v>
                </c:pt>
                <c:pt idx="12">
                  <c:v>100</c:v>
                </c:pt>
              </c:numCache>
            </c:numRef>
          </c:xVal>
          <c:yVal>
            <c:numRef>
              <c:f>Dipole_H_Z!$C$4:$C$16</c:f>
              <c:numCache>
                <c:formatCode>General</c:formatCode>
                <c:ptCount val="13"/>
                <c:pt idx="0">
                  <c:v>59.35</c:v>
                </c:pt>
                <c:pt idx="1">
                  <c:v>56.92</c:v>
                </c:pt>
                <c:pt idx="2">
                  <c:v>83.16</c:v>
                </c:pt>
                <c:pt idx="3">
                  <c:v>87.84</c:v>
                </c:pt>
                <c:pt idx="4">
                  <c:v>71.63</c:v>
                </c:pt>
                <c:pt idx="5">
                  <c:v>63.23</c:v>
                </c:pt>
                <c:pt idx="6">
                  <c:v>72.599999999999994</c:v>
                </c:pt>
                <c:pt idx="7">
                  <c:v>80.400000000000006</c:v>
                </c:pt>
                <c:pt idx="8">
                  <c:v>75.59</c:v>
                </c:pt>
                <c:pt idx="9">
                  <c:v>70.87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5D-4E7F-B61A-832A88AABF2D}"/>
            </c:ext>
          </c:extLst>
        </c:ser>
        <c:ser>
          <c:idx val="1"/>
          <c:order val="1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Dipole_H_Z!$B$4:$B$16</c:f>
              <c:numCache>
                <c:formatCode>General</c:formatCode>
                <c:ptCount val="13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80</c:v>
                </c:pt>
                <c:pt idx="12">
                  <c:v>100</c:v>
                </c:pt>
              </c:numCache>
            </c:numRef>
          </c:xVal>
          <c:yVal>
            <c:numRef>
              <c:f>Dipole_H_Z!$D$4:$D$16</c:f>
              <c:numCache>
                <c:formatCode>General</c:formatCode>
                <c:ptCount val="13"/>
                <c:pt idx="0">
                  <c:v>12.48</c:v>
                </c:pt>
                <c:pt idx="1">
                  <c:v>18.100000000000001</c:v>
                </c:pt>
                <c:pt idx="2">
                  <c:v>15.94</c:v>
                </c:pt>
                <c:pt idx="3">
                  <c:v>-5.92</c:v>
                </c:pt>
                <c:pt idx="4">
                  <c:v>-13.19</c:v>
                </c:pt>
                <c:pt idx="5">
                  <c:v>-0.95</c:v>
                </c:pt>
                <c:pt idx="6">
                  <c:v>7.02</c:v>
                </c:pt>
                <c:pt idx="7">
                  <c:v>0</c:v>
                </c:pt>
                <c:pt idx="8">
                  <c:v>-5</c:v>
                </c:pt>
                <c:pt idx="9">
                  <c:v>3</c:v>
                </c:pt>
                <c:pt idx="10">
                  <c:v>-4.7</c:v>
                </c:pt>
                <c:pt idx="11">
                  <c:v>-3</c:v>
                </c:pt>
                <c:pt idx="12">
                  <c:v>-1.8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5D-4E7F-B61A-832A88AAB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018943"/>
        <c:axId val="243020383"/>
      </c:scatterChart>
      <c:valAx>
        <c:axId val="243018943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3020383"/>
        <c:crossesAt val="-20"/>
        <c:crossBetween val="midCat"/>
        <c:majorUnit val="10"/>
        <c:minorUnit val="5"/>
      </c:valAx>
      <c:valAx>
        <c:axId val="24302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3018943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0</xdr:row>
      <xdr:rowOff>175260</xdr:rowOff>
    </xdr:from>
    <xdr:to>
      <xdr:col>18</xdr:col>
      <xdr:colOff>7620</xdr:colOff>
      <xdr:row>27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E94D3E-71AF-7462-1687-5D9735D58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18CB-4A06-44F8-852D-119AF8DAB794}">
  <dimension ref="C2:J7"/>
  <sheetViews>
    <sheetView tabSelected="1" zoomScale="180" zoomScaleNormal="180" workbookViewId="0">
      <selection activeCell="C2" sqref="C2:G2"/>
    </sheetView>
  </sheetViews>
  <sheetFormatPr defaultRowHeight="14.4" x14ac:dyDescent="0.3"/>
  <cols>
    <col min="3" max="3" width="17.77734375" customWidth="1"/>
    <col min="6" max="10" width="8.88671875" customWidth="1"/>
  </cols>
  <sheetData>
    <row r="2" spans="3:10" ht="25.8" x14ac:dyDescent="0.5">
      <c r="C2" s="25" t="s">
        <v>7</v>
      </c>
      <c r="D2" s="25"/>
      <c r="E2" s="25"/>
      <c r="F2" s="25"/>
      <c r="G2" s="25"/>
    </row>
    <row r="4" spans="3:10" x14ac:dyDescent="0.3">
      <c r="C4" s="1" t="s">
        <v>10</v>
      </c>
      <c r="D4" s="2">
        <v>37</v>
      </c>
      <c r="F4" s="4" t="s">
        <v>9</v>
      </c>
      <c r="G4" s="4">
        <f>D4+D5</f>
        <v>52</v>
      </c>
      <c r="H4" s="4"/>
      <c r="I4" s="4"/>
      <c r="J4" s="4"/>
    </row>
    <row r="5" spans="3:10" x14ac:dyDescent="0.3">
      <c r="C5" s="1" t="s">
        <v>8</v>
      </c>
      <c r="D5" s="2">
        <v>15</v>
      </c>
      <c r="F5" s="4" t="s">
        <v>3</v>
      </c>
      <c r="G5" s="4">
        <f>D4/(D4+D5)</f>
        <v>0.71153846153846156</v>
      </c>
      <c r="H5" s="4"/>
      <c r="I5" s="4"/>
      <c r="J5" s="4"/>
    </row>
    <row r="7" spans="3:10" x14ac:dyDescent="0.3">
      <c r="C7" s="1" t="s">
        <v>6</v>
      </c>
      <c r="D7" s="3">
        <f>G5</f>
        <v>0.71153846153846156</v>
      </c>
    </row>
  </sheetData>
  <mergeCells count="1">
    <mergeCell ref="C2:G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3784-F83A-408A-BBD3-C29C21F870BC}">
  <dimension ref="C2:J8"/>
  <sheetViews>
    <sheetView zoomScale="180" zoomScaleNormal="180" workbookViewId="0">
      <selection activeCell="F10" sqref="F10"/>
    </sheetView>
  </sheetViews>
  <sheetFormatPr defaultRowHeight="14.4" x14ac:dyDescent="0.3"/>
  <cols>
    <col min="3" max="3" width="17.77734375" customWidth="1"/>
    <col min="6" max="10" width="8.88671875" customWidth="1"/>
  </cols>
  <sheetData>
    <row r="2" spans="3:10" ht="25.8" x14ac:dyDescent="0.5">
      <c r="C2" s="5" t="s">
        <v>36</v>
      </c>
    </row>
    <row r="4" spans="3:10" x14ac:dyDescent="0.3">
      <c r="C4" s="1" t="s">
        <v>4</v>
      </c>
      <c r="D4" s="2">
        <v>4196</v>
      </c>
      <c r="F4" s="4" t="s">
        <v>0</v>
      </c>
      <c r="G4" s="4">
        <f>1/D4</f>
        <v>2.3832221163012392E-4</v>
      </c>
      <c r="H4" s="4"/>
      <c r="I4" s="4" t="s">
        <v>2</v>
      </c>
      <c r="J4" s="4">
        <f>(G4+G5)/G4</f>
        <v>2.5540740740740744</v>
      </c>
    </row>
    <row r="5" spans="3:10" x14ac:dyDescent="0.3">
      <c r="C5" s="1" t="s">
        <v>5</v>
      </c>
      <c r="D5" s="2">
        <v>2700</v>
      </c>
      <c r="F5" s="4" t="s">
        <v>1</v>
      </c>
      <c r="G5" s="4">
        <f>1/D5</f>
        <v>3.7037037037037035E-4</v>
      </c>
      <c r="H5" s="4"/>
      <c r="I5" s="4" t="s">
        <v>3</v>
      </c>
      <c r="J5" s="4">
        <f>1/J4</f>
        <v>0.39153132250580042</v>
      </c>
    </row>
    <row r="7" spans="3:10" x14ac:dyDescent="0.3">
      <c r="C7" s="1" t="s">
        <v>6</v>
      </c>
      <c r="D7" s="3">
        <f>J5</f>
        <v>0.39153132250580042</v>
      </c>
      <c r="F7" s="24" t="s">
        <v>38</v>
      </c>
      <c r="G7" s="24"/>
      <c r="H7" s="24"/>
      <c r="I7" s="24"/>
      <c r="J7" s="24"/>
    </row>
    <row r="8" spans="3:10" x14ac:dyDescent="0.3">
      <c r="F8" s="24" t="s">
        <v>37</v>
      </c>
      <c r="G8" s="24"/>
      <c r="H8" s="24"/>
      <c r="I8" s="24"/>
    </row>
  </sheetData>
  <mergeCells count="2">
    <mergeCell ref="F7:J7"/>
    <mergeCell ref="F8:I8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EA72-3272-47F0-AE31-533E01510759}">
  <dimension ref="B3:D16"/>
  <sheetViews>
    <sheetView workbookViewId="0">
      <selection activeCell="B21" sqref="B21"/>
    </sheetView>
  </sheetViews>
  <sheetFormatPr defaultRowHeight="14.4" x14ac:dyDescent="0.3"/>
  <sheetData>
    <row r="3" spans="2:4" x14ac:dyDescent="0.3">
      <c r="B3" s="6" t="s">
        <v>11</v>
      </c>
      <c r="C3" s="6" t="s">
        <v>12</v>
      </c>
      <c r="D3" s="6" t="s">
        <v>13</v>
      </c>
    </row>
    <row r="4" spans="2:4" x14ac:dyDescent="0.3">
      <c r="B4" s="7">
        <v>2</v>
      </c>
      <c r="C4" s="9">
        <v>59.35</v>
      </c>
      <c r="D4" s="8">
        <v>12.48</v>
      </c>
    </row>
    <row r="5" spans="2:4" x14ac:dyDescent="0.3">
      <c r="B5" s="7">
        <v>5</v>
      </c>
      <c r="C5" s="9">
        <v>56.92</v>
      </c>
      <c r="D5" s="8">
        <v>18.100000000000001</v>
      </c>
    </row>
    <row r="6" spans="2:4" x14ac:dyDescent="0.3">
      <c r="B6" s="7">
        <v>10</v>
      </c>
      <c r="C6" s="9">
        <v>83.16</v>
      </c>
      <c r="D6" s="8">
        <v>15.94</v>
      </c>
    </row>
    <row r="7" spans="2:4" x14ac:dyDescent="0.3">
      <c r="B7" s="7">
        <v>15</v>
      </c>
      <c r="C7" s="9">
        <v>87.84</v>
      </c>
      <c r="D7" s="8">
        <v>-5.92</v>
      </c>
    </row>
    <row r="8" spans="2:4" x14ac:dyDescent="0.3">
      <c r="B8" s="7">
        <v>20</v>
      </c>
      <c r="C8" s="9">
        <v>71.63</v>
      </c>
      <c r="D8" s="8">
        <v>-13.19</v>
      </c>
    </row>
    <row r="9" spans="2:4" x14ac:dyDescent="0.3">
      <c r="B9" s="7">
        <v>25</v>
      </c>
      <c r="C9" s="9">
        <v>63.23</v>
      </c>
      <c r="D9" s="8">
        <v>-0.95</v>
      </c>
    </row>
    <row r="10" spans="2:4" x14ac:dyDescent="0.3">
      <c r="B10" s="7">
        <v>30</v>
      </c>
      <c r="C10" s="9">
        <v>72.599999999999994</v>
      </c>
      <c r="D10" s="8">
        <v>7.02</v>
      </c>
    </row>
    <row r="11" spans="2:4" x14ac:dyDescent="0.3">
      <c r="B11" s="7">
        <v>35</v>
      </c>
      <c r="C11" s="9">
        <v>80.400000000000006</v>
      </c>
      <c r="D11" s="8">
        <v>0</v>
      </c>
    </row>
    <row r="12" spans="2:4" x14ac:dyDescent="0.3">
      <c r="B12" s="7">
        <v>40</v>
      </c>
      <c r="C12" s="9">
        <v>75.59</v>
      </c>
      <c r="D12" s="8">
        <v>-5</v>
      </c>
    </row>
    <row r="13" spans="2:4" x14ac:dyDescent="0.3">
      <c r="B13" s="7">
        <v>50</v>
      </c>
      <c r="C13" s="9">
        <v>70.87</v>
      </c>
      <c r="D13" s="8">
        <v>3</v>
      </c>
    </row>
    <row r="14" spans="2:4" x14ac:dyDescent="0.3">
      <c r="B14" s="7">
        <v>60</v>
      </c>
      <c r="C14" s="9">
        <v>76</v>
      </c>
      <c r="D14" s="8">
        <v>-4.7</v>
      </c>
    </row>
    <row r="15" spans="2:4" x14ac:dyDescent="0.3">
      <c r="B15" s="7">
        <v>80</v>
      </c>
      <c r="C15" s="9">
        <v>76</v>
      </c>
      <c r="D15" s="8">
        <v>-3</v>
      </c>
    </row>
    <row r="16" spans="2:4" x14ac:dyDescent="0.3">
      <c r="B16" s="7">
        <v>100</v>
      </c>
      <c r="C16" s="9">
        <v>76</v>
      </c>
      <c r="D16" s="8">
        <v>-1.8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6D93-A829-40CC-8415-D554E6B323A3}">
  <dimension ref="D2:G12"/>
  <sheetViews>
    <sheetView workbookViewId="0">
      <selection activeCell="G12" sqref="G12"/>
    </sheetView>
  </sheetViews>
  <sheetFormatPr defaultRowHeight="14.4" x14ac:dyDescent="0.3"/>
  <cols>
    <col min="4" max="4" width="11.44140625" customWidth="1"/>
    <col min="5" max="5" width="11.21875" bestFit="1" customWidth="1"/>
    <col min="7" max="7" width="86" bestFit="1" customWidth="1"/>
  </cols>
  <sheetData>
    <row r="2" spans="4:7" ht="25.8" x14ac:dyDescent="0.5">
      <c r="D2" s="5" t="s">
        <v>23</v>
      </c>
    </row>
    <row r="5" spans="4:7" x14ac:dyDescent="0.3">
      <c r="D5" s="7" t="s">
        <v>14</v>
      </c>
      <c r="E5" s="15">
        <v>33.799999999999997</v>
      </c>
      <c r="G5" s="14" t="s">
        <v>16</v>
      </c>
    </row>
    <row r="6" spans="4:7" x14ac:dyDescent="0.3">
      <c r="D6" s="7" t="s">
        <v>15</v>
      </c>
      <c r="E6" s="15">
        <v>89.8</v>
      </c>
      <c r="G6" s="14" t="s">
        <v>17</v>
      </c>
    </row>
    <row r="7" spans="4:7" x14ac:dyDescent="0.3">
      <c r="G7" t="s">
        <v>24</v>
      </c>
    </row>
    <row r="8" spans="4:7" x14ac:dyDescent="0.3">
      <c r="G8" t="s">
        <v>25</v>
      </c>
    </row>
    <row r="9" spans="4:7" x14ac:dyDescent="0.3">
      <c r="D9" s="10" t="s">
        <v>18</v>
      </c>
      <c r="E9" s="11">
        <f>E5/E6</f>
        <v>0.37639198218262804</v>
      </c>
      <c r="G9" t="s">
        <v>19</v>
      </c>
    </row>
    <row r="10" spans="4:7" x14ac:dyDescent="0.3">
      <c r="D10" s="10" t="s">
        <v>20</v>
      </c>
      <c r="E10" s="11">
        <f>LOG10(E9)</f>
        <v>-0.42435963638964969</v>
      </c>
      <c r="G10" t="s">
        <v>21</v>
      </c>
    </row>
    <row r="12" spans="4:7" ht="25.8" x14ac:dyDescent="0.5">
      <c r="D12" s="16" t="s">
        <v>22</v>
      </c>
      <c r="E12" s="12">
        <f xml:space="preserve"> 10*E10</f>
        <v>-4.2435963638964971</v>
      </c>
      <c r="G12" s="13" t="s">
        <v>26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484D9-EA5E-403D-B689-94AA021EB338}">
  <dimension ref="C2:G9"/>
  <sheetViews>
    <sheetView workbookViewId="0">
      <selection activeCell="E8" sqref="E8"/>
    </sheetView>
  </sheetViews>
  <sheetFormatPr defaultRowHeight="14.4" x14ac:dyDescent="0.3"/>
  <cols>
    <col min="1" max="1" width="1.6640625" customWidth="1"/>
    <col min="3" max="3" width="20.88671875" bestFit="1" customWidth="1"/>
    <col min="5" max="5" width="14.6640625" customWidth="1"/>
    <col min="6" max="6" width="2.44140625" customWidth="1"/>
    <col min="7" max="7" width="50.33203125" bestFit="1" customWidth="1"/>
  </cols>
  <sheetData>
    <row r="2" spans="3:7" ht="25.8" x14ac:dyDescent="0.5">
      <c r="C2" s="25" t="s">
        <v>35</v>
      </c>
      <c r="D2" s="25"/>
      <c r="E2" s="25"/>
      <c r="F2" s="25"/>
      <c r="G2" s="25"/>
    </row>
    <row r="5" spans="3:7" ht="15.6" x14ac:dyDescent="0.3">
      <c r="C5" s="20" t="s">
        <v>30</v>
      </c>
      <c r="D5" s="21" t="s">
        <v>27</v>
      </c>
      <c r="E5" s="18">
        <v>3.68</v>
      </c>
      <c r="F5" s="17"/>
      <c r="G5" s="17" t="s">
        <v>28</v>
      </c>
    </row>
    <row r="6" spans="3:7" ht="15.6" x14ac:dyDescent="0.3">
      <c r="C6" s="20" t="s">
        <v>29</v>
      </c>
      <c r="D6" s="21" t="s">
        <v>27</v>
      </c>
      <c r="E6" s="18">
        <v>-8.81</v>
      </c>
      <c r="F6" s="17"/>
      <c r="G6" s="17" t="s">
        <v>31</v>
      </c>
    </row>
    <row r="7" spans="3:7" ht="15.6" x14ac:dyDescent="0.3">
      <c r="C7" s="17"/>
      <c r="D7" s="17"/>
      <c r="E7" s="17"/>
      <c r="F7" s="17"/>
      <c r="G7" s="17"/>
    </row>
    <row r="8" spans="3:7" ht="23.4" x14ac:dyDescent="0.45">
      <c r="C8" s="22" t="s">
        <v>32</v>
      </c>
      <c r="D8" s="23" t="s">
        <v>27</v>
      </c>
      <c r="E8" s="19">
        <f>E5-E6</f>
        <v>12.49</v>
      </c>
      <c r="F8" s="17"/>
      <c r="G8" s="17" t="s">
        <v>33</v>
      </c>
    </row>
    <row r="9" spans="3:7" ht="15.6" x14ac:dyDescent="0.3">
      <c r="C9" s="17"/>
      <c r="D9" s="17"/>
      <c r="E9" s="17"/>
      <c r="F9" s="17"/>
      <c r="G9" s="17" t="s">
        <v>34</v>
      </c>
    </row>
  </sheetData>
  <mergeCells count="1">
    <mergeCell ref="C2:G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B453-DDC3-4B04-A4F8-F3832C1789DC}">
  <dimension ref="C3:G11"/>
  <sheetViews>
    <sheetView workbookViewId="0">
      <selection activeCell="D13" sqref="D13"/>
    </sheetView>
  </sheetViews>
  <sheetFormatPr defaultRowHeight="14.4" x14ac:dyDescent="0.3"/>
  <cols>
    <col min="2" max="2" width="2.5546875" customWidth="1"/>
    <col min="3" max="3" width="32.33203125" customWidth="1"/>
    <col min="4" max="4" width="8.88671875" style="26"/>
    <col min="5" max="5" width="12.6640625" customWidth="1"/>
    <col min="7" max="7" width="46.21875" bestFit="1" customWidth="1"/>
  </cols>
  <sheetData>
    <row r="3" spans="3:7" ht="25.8" x14ac:dyDescent="0.5">
      <c r="C3" s="5" t="s">
        <v>44</v>
      </c>
    </row>
    <row r="5" spans="3:7" ht="20.399999999999999" x14ac:dyDescent="0.45">
      <c r="C5" s="29" t="s">
        <v>39</v>
      </c>
      <c r="D5" s="30">
        <v>2.2999999999999998</v>
      </c>
      <c r="E5" s="28">
        <f>SQRT(D5)</f>
        <v>1.51657508881031</v>
      </c>
      <c r="G5" s="27" t="s">
        <v>41</v>
      </c>
    </row>
    <row r="6" spans="3:7" ht="18" x14ac:dyDescent="0.35">
      <c r="C6" s="29" t="s">
        <v>40</v>
      </c>
      <c r="D6" s="31">
        <f>1/E5</f>
        <v>0.65938047339578709</v>
      </c>
    </row>
    <row r="8" spans="3:7" x14ac:dyDescent="0.3">
      <c r="C8" t="s">
        <v>42</v>
      </c>
    </row>
    <row r="10" spans="3:7" ht="18" x14ac:dyDescent="0.35">
      <c r="C10" s="29" t="s">
        <v>40</v>
      </c>
      <c r="D10" s="32">
        <v>0.82</v>
      </c>
      <c r="E10" s="28">
        <f>1/D10</f>
        <v>1.2195121951219512</v>
      </c>
      <c r="G10" s="27" t="s">
        <v>41</v>
      </c>
    </row>
    <row r="11" spans="3:7" ht="18" x14ac:dyDescent="0.35">
      <c r="C11" s="29" t="s">
        <v>43</v>
      </c>
      <c r="D11" s="31">
        <f>POWER(E10,2)</f>
        <v>1.4872099940511601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Series</vt:lpstr>
      <vt:lpstr>Parallel</vt:lpstr>
      <vt:lpstr>Dipole_H_Z</vt:lpstr>
      <vt:lpstr>Attenuation</vt:lpstr>
      <vt:lpstr>RDF</vt:lpstr>
      <vt:lpstr>VF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Míra Šídlo</dc:creator>
  <cp:lastModifiedBy>Míra Šídlo</cp:lastModifiedBy>
  <dcterms:created xsi:type="dcterms:W3CDTF">2025-01-01T19:47:56Z</dcterms:created>
  <dcterms:modified xsi:type="dcterms:W3CDTF">2025-02-11T20:22:16Z</dcterms:modified>
</cp:coreProperties>
</file>